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 tabRatio="885" activeTab="3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2" i="4" l="1"/>
  <c r="F52" i="4"/>
  <c r="D52" i="4"/>
  <c r="H50" i="4"/>
  <c r="H38" i="4"/>
  <c r="E50" i="4"/>
  <c r="E48" i="4"/>
  <c r="H48" i="4" s="1"/>
  <c r="E46" i="4"/>
  <c r="H46" i="4" s="1"/>
  <c r="E44" i="4"/>
  <c r="H44" i="4" s="1"/>
  <c r="E42" i="4"/>
  <c r="H42" i="4" s="1"/>
  <c r="E40" i="4"/>
  <c r="H40" i="4" s="1"/>
  <c r="H52" i="4" s="1"/>
  <c r="E38" i="4"/>
  <c r="E52" i="4" s="1"/>
  <c r="C52" i="4"/>
  <c r="G30" i="4"/>
  <c r="F30" i="4"/>
  <c r="H26" i="4"/>
  <c r="H25" i="4"/>
  <c r="E28" i="4"/>
  <c r="H28" i="4" s="1"/>
  <c r="E27" i="4"/>
  <c r="H27" i="4" s="1"/>
  <c r="E26" i="4"/>
  <c r="E25" i="4"/>
  <c r="E30" i="4" s="1"/>
  <c r="D30" i="4"/>
  <c r="C30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6" i="4"/>
  <c r="F16" i="4"/>
  <c r="D16" i="4"/>
  <c r="C16" i="4"/>
  <c r="H30" i="4" l="1"/>
  <c r="H16" i="4"/>
  <c r="E16" i="4"/>
  <c r="H37" i="5" l="1"/>
  <c r="H30" i="5"/>
  <c r="H29" i="5"/>
  <c r="H28" i="5"/>
  <c r="H21" i="5"/>
  <c r="H18" i="5"/>
  <c r="H9" i="5"/>
  <c r="H7" i="5"/>
  <c r="E40" i="5"/>
  <c r="H40" i="5" s="1"/>
  <c r="E39" i="5"/>
  <c r="H39" i="5" s="1"/>
  <c r="E38" i="5"/>
  <c r="H38" i="5" s="1"/>
  <c r="E37" i="5"/>
  <c r="E34" i="5"/>
  <c r="H34" i="5" s="1"/>
  <c r="E33" i="5"/>
  <c r="H33" i="5" s="1"/>
  <c r="E32" i="5"/>
  <c r="H32" i="5" s="1"/>
  <c r="E31" i="5"/>
  <c r="H31" i="5" s="1"/>
  <c r="E30" i="5"/>
  <c r="E29" i="5"/>
  <c r="E28" i="5"/>
  <c r="E27" i="5"/>
  <c r="H27" i="5" s="1"/>
  <c r="E26" i="5"/>
  <c r="H26" i="5" s="1"/>
  <c r="E23" i="5"/>
  <c r="H23" i="5" s="1"/>
  <c r="E22" i="5"/>
  <c r="H22" i="5" s="1"/>
  <c r="E21" i="5"/>
  <c r="E20" i="5"/>
  <c r="H20" i="5" s="1"/>
  <c r="E19" i="5"/>
  <c r="H19" i="5" s="1"/>
  <c r="E18" i="5"/>
  <c r="E17" i="5"/>
  <c r="H17" i="5" s="1"/>
  <c r="E14" i="5"/>
  <c r="H14" i="5" s="1"/>
  <c r="E13" i="5"/>
  <c r="H13" i="5" s="1"/>
  <c r="E12" i="5"/>
  <c r="H12" i="5" s="1"/>
  <c r="E11" i="5"/>
  <c r="H11" i="5" s="1"/>
  <c r="E10" i="5"/>
  <c r="H10" i="5" s="1"/>
  <c r="E9" i="5"/>
  <c r="E8" i="5"/>
  <c r="H8" i="5" s="1"/>
  <c r="E7" i="5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E9" i="6"/>
  <c r="E10" i="6"/>
  <c r="H10" i="6" s="1"/>
  <c r="E11" i="6"/>
  <c r="H11" i="6" s="1"/>
  <c r="E12" i="6"/>
  <c r="H12" i="6" s="1"/>
  <c r="H76" i="6"/>
  <c r="H75" i="6"/>
  <c r="H67" i="6"/>
  <c r="H66" i="6"/>
  <c r="H64" i="6"/>
  <c r="H63" i="6"/>
  <c r="H55" i="6"/>
  <c r="H54" i="6"/>
  <c r="H52" i="6"/>
  <c r="H51" i="6"/>
  <c r="H39" i="6"/>
  <c r="H28" i="6"/>
  <c r="H9" i="6"/>
  <c r="H8" i="6"/>
  <c r="E76" i="6"/>
  <c r="E75" i="6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E66" i="6"/>
  <c r="E64" i="6"/>
  <c r="E63" i="6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E54" i="6"/>
  <c r="E52" i="6"/>
  <c r="E51" i="6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E69" i="6" s="1"/>
  <c r="H69" i="6" s="1"/>
  <c r="C65" i="6"/>
  <c r="E65" i="6" s="1"/>
  <c r="H65" i="6" s="1"/>
  <c r="C57" i="6"/>
  <c r="E57" i="6" s="1"/>
  <c r="H57" i="6" s="1"/>
  <c r="C53" i="6"/>
  <c r="E53" i="6" s="1"/>
  <c r="H53" i="6" s="1"/>
  <c r="C43" i="6"/>
  <c r="C33" i="6"/>
  <c r="C23" i="6"/>
  <c r="C13" i="6"/>
  <c r="C5" i="6"/>
  <c r="H36" i="5" l="1"/>
  <c r="H25" i="5"/>
  <c r="E36" i="5"/>
  <c r="C42" i="5"/>
  <c r="H16" i="5"/>
  <c r="G42" i="5"/>
  <c r="D42" i="5"/>
  <c r="H6" i="5"/>
  <c r="F42" i="5"/>
  <c r="E6" i="5"/>
  <c r="E16" i="8"/>
  <c r="H6" i="8"/>
  <c r="H16" i="8" s="1"/>
  <c r="E43" i="6"/>
  <c r="H43" i="6" s="1"/>
  <c r="E33" i="6"/>
  <c r="H33" i="6" s="1"/>
  <c r="E23" i="6"/>
  <c r="H23" i="6" s="1"/>
  <c r="C77" i="6"/>
  <c r="F77" i="6"/>
  <c r="G77" i="6"/>
  <c r="E13" i="6"/>
  <c r="H13" i="6" s="1"/>
  <c r="D77" i="6"/>
  <c r="E5" i="6"/>
  <c r="E25" i="5"/>
  <c r="E16" i="5"/>
  <c r="H42" i="5" l="1"/>
  <c r="E42" i="5"/>
  <c r="E77" i="6"/>
  <c r="H5" i="6"/>
  <c r="H77" i="6" s="1"/>
</calcChain>
</file>

<file path=xl/sharedStrings.xml><?xml version="1.0" encoding="utf-8"?>
<sst xmlns="http://schemas.openxmlformats.org/spreadsheetml/2006/main" count="203" uniqueCount="142">
  <si>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</si>
  <si>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</si>
  <si>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</si>
  <si>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</si>
  <si>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</si>
  <si>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</si>
  <si>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</si>
  <si>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</si>
  <si>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</si>
  <si>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</si>
  <si>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</si>
  <si>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</si>
  <si>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</si>
  <si>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</si>
  <si>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</si>
  <si>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</si>
  <si>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</si>
  <si>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</si>
  <si>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</si>
  <si>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</si>
  <si>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</si>
  <si>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</si>
  <si>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</si>
  <si>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</si>
  <si>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</si>
  <si>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</si>
  <si>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</si>
  <si>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</si>
  <si>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</si>
  <si>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</si>
  <si>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</si>
  <si>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</si>
  <si>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</si>
  <si>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</si>
  <si>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</si>
  <si>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</si>
  <si>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</si>
  <si>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</si>
  <si>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</si>
  <si>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</si>
  <si>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</si>
  <si>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</si>
  <si>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</si>
  <si>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</si>
  <si>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</si>
  <si>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</si>
  <si>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</si>
  <si>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</si>
  <si>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</si>
  <si>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</si>
  <si>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</si>
  <si>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</si>
  <si>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</si>
  <si>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</si>
  <si>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</si>
  <si>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</si>
  <si>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</si>
  <si>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</si>
  <si>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</si>
  <si>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</si>
  <si>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</si>
  <si>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</si>
  <si>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</si>
  <si>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</si>
  <si>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</si>
  <si>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</si>
  <si>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</si>
  <si>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</si>
  <si>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</si>
  <si>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</si>
  <si>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</si>
  <si>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</si>
  <si>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</si>
  <si>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</si>
  <si>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</si>
  <si>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</si>
  <si>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</si>
  <si>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</si>
  <si>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</si>
  <si>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</si>
  <si>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</si>
  <si>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</si>
  <si>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</si>
  <si>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</si>
  <si>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</si>
  <si>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</si>
  <si>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</si>
  <si>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</si>
  <si>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</si>
  <si>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</si>
  <si>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</si>
  <si>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</si>
  <si>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</si>
  <si>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</si>
  <si>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</si>
  <si>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</si>
  <si>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</si>
  <si>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</si>
  <si>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</si>
  <si>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</si>
  <si>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</si>
  <si>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</si>
  <si>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</si>
  <si>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</si>
  <si>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</si>
  <si>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</si>
  <si>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</si>
  <si>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</si>
  <si>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</si>
  <si>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</si>
  <si>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</si>
  <si>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</si>
  <si>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</si>
  <si>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</si>
  <si>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</si>
  <si>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</si>
  <si>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</si>
  <si>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</si>
  <si>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</si>
  <si>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</si>
  <si>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</si>
  <si>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</si>
  <si>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</si>
  <si>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</si>
  <si>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</si>
  <si>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</si>
  <si>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</si>
  <si>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</si>
  <si>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</si>
  <si>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</si>
  <si>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</si>
  <si>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</si>
  <si>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</si>
  <si>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</si>
  <si>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DESARROLLO INTEGRAL DE LA FAMILIA</t>
  </si>
  <si>
    <t>Sistema para el Desarrollo Integral de la Familia del Municipio de Yuriria, Gto.
Estado Análitico del Ejercicio del Presupuesto de Egresos
Clasificación Funcional (Finalidad y Función)
Del 1 de Enero AL 31 DE DICIEMBRE DEL 2021</t>
  </si>
  <si>
    <t>Sistema para el Desarrollo Integral de la Familia del Municipio de Yuriria, Gto.
Estado Analítico del Ejercicio del Presupuesto de Egresos
Clasificación por Objeto del Gasto(Capítulo y Concepto)
DEL 1 DE ENERO AL 31 DE DICIEMBRE DEL 2021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</si>
  <si>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</si>
  <si>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del Ejercicio del Presupuesto de Egresos
Clasificación Ecónomica (Por Tipo de Gasto)
DEL 1 DE ENERO  AL 31 DE DICIEMBRE DEL 2021</t>
  </si>
  <si>
    <t>Sistema para el Desarrollo Integral de la Familia del Municipio de Yuriria, Gto.
Estado Analítico del Ejercicio del Presupuesto de Egresos
Clasificación Administrativa
DEL 1 DE ENERO  AL 31 DE DICIEMBRE DEL 2021</t>
  </si>
  <si>
    <t>Gobierno (Federal/Estatal/Municipal) de Sistema para el Desarrollo Integral de la Familia del Municipio de Yuriria, Gto.
Estado Analítico del Ejercicio del Presupuesto de Egresos
Clasificación Administrativa
DEL 1 DE ENERO  AL 31 DE DICIEMBRE DEL 2021</t>
  </si>
  <si>
    <t>Sector Paraestatal del Gobierno (Federal/Estatal/Municipal) de Sistema para el Desarrollo Integral de la Familia del Municipio de Yuriria, Gto.
Estado Analítico del Ejercicio del Presupuesto de Egresos
Clasificación Administrativa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</si>
</sst>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2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5" xfId="0" applyNumberFormat="1" applyFont="1" applyFill="1" applyBorder="1" applyProtection="1">
      <protection locked="0"/>
    </xf>
    <xf numFmtId="4" fontId="3" fillId="0" borderId="14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3" fillId="0" borderId="6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4" xfId="0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3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3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7" fillId="0" borderId="9" xfId="0" applyFont="1" applyFill="1" applyBorder="1" applyProtection="1"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</xf>
    <xf numFmtId="0" fontId="8" fillId="0" borderId="1" xfId="0" applyFont="1" applyBorder="1" applyAlignment="1">
      <alignment horizontal="center" vertical="center" wrapText="1"/>
    </xf>
    <xf numFmtId="4" fontId="3" fillId="0" borderId="15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</cellXfs>
  <cellStyles count="52">
    <cellStyle name="Euro" xfId="1"/>
    <cellStyle name="Millares 2" xfId="2"/>
    <cellStyle name="Millares 2 2" xfId="3"/>
    <cellStyle name="Millares 2 2 2" xfId="44"/>
    <cellStyle name="Millares 2 2 3" xfId="35"/>
    <cellStyle name="Millares 2 2 4" xfId="26"/>
    <cellStyle name="Millares 2 2 5" xfId="17"/>
    <cellStyle name="Millares 2 3" xfId="4"/>
    <cellStyle name="Millares 2 3 2" xfId="45"/>
    <cellStyle name="Millares 2 3 3" xfId="36"/>
    <cellStyle name="Millares 2 3 4" xfId="27"/>
    <cellStyle name="Millares 2 3 5" xfId="18"/>
    <cellStyle name="Millares 2 4" xfId="43"/>
    <cellStyle name="Millares 2 5" xfId="34"/>
    <cellStyle name="Millares 2 6" xfId="25"/>
    <cellStyle name="Millares 2 7" xfId="16"/>
    <cellStyle name="Millares 3" xfId="5"/>
    <cellStyle name="Millares 3 2" xfId="46"/>
    <cellStyle name="Millares 3 3" xfId="37"/>
    <cellStyle name="Millares 3 4" xfId="28"/>
    <cellStyle name="Millares 3 5" xfId="19"/>
    <cellStyle name="Moneda 2" xfId="6"/>
    <cellStyle name="Moneda 2 2" xfId="47"/>
    <cellStyle name="Moneda 2 3" xfId="38"/>
    <cellStyle name="Moneda 2 4" xfId="29"/>
    <cellStyle name="Moneda 2 5" xfId="20"/>
    <cellStyle name="Normal" xfId="0" builtinId="0"/>
    <cellStyle name="Normal 2" xfId="7"/>
    <cellStyle name="Normal 2 2" xfId="8"/>
    <cellStyle name="Normal 2 3" xfId="48"/>
    <cellStyle name="Normal 2 4" xfId="39"/>
    <cellStyle name="Normal 2 5" xfId="30"/>
    <cellStyle name="Normal 2 6" xfId="21"/>
    <cellStyle name="Normal 3" xfId="9"/>
    <cellStyle name="Normal 3 2" xfId="49"/>
    <cellStyle name="Normal 3 3" xfId="40"/>
    <cellStyle name="Normal 3 4" xfId="31"/>
    <cellStyle name="Normal 3 5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51"/>
    <cellStyle name="Normal 6 2 3" xfId="42"/>
    <cellStyle name="Normal 6 2 4" xfId="33"/>
    <cellStyle name="Normal 6 2 5" xfId="24"/>
    <cellStyle name="Normal 6 3" xfId="50"/>
    <cellStyle name="Normal 6 4" xfId="41"/>
    <cellStyle name="Normal 6 5" xfId="32"/>
    <cellStyle name="Normal 6 6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119590</xdr:rowOff>
    </xdr:from>
    <xdr:to>
      <xdr:col>1</xdr:col>
      <xdr:colOff>774701</xdr:colOff>
      <xdr:row>0</xdr:row>
      <xdr:rowOff>558799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1" y="119590"/>
          <a:ext cx="1054100" cy="4392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2987299</xdr:colOff>
      <xdr:row>88</xdr:row>
      <xdr:rowOff>75279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200" y="1096645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793750</xdr:colOff>
      <xdr:row>79</xdr:row>
      <xdr:rowOff>114300</xdr:rowOff>
    </xdr:from>
    <xdr:to>
      <xdr:col>6</xdr:col>
      <xdr:colOff>555249</xdr:colOff>
      <xdr:row>88</xdr:row>
      <xdr:rowOff>62579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59450" y="10953750"/>
          <a:ext cx="2987299" cy="1091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81772</xdr:rowOff>
    </xdr:from>
    <xdr:to>
      <xdr:col>1</xdr:col>
      <xdr:colOff>996950</xdr:colOff>
      <xdr:row>0</xdr:row>
      <xdr:rowOff>546900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1772"/>
          <a:ext cx="1117600" cy="46512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2</xdr:col>
      <xdr:colOff>263149</xdr:colOff>
      <xdr:row>28</xdr:row>
      <xdr:rowOff>75279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50" y="325755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20</xdr:row>
      <xdr:rowOff>12700</xdr:rowOff>
    </xdr:from>
    <xdr:to>
      <xdr:col>6</xdr:col>
      <xdr:colOff>1031499</xdr:colOff>
      <xdr:row>28</xdr:row>
      <xdr:rowOff>87979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18100" y="3302000"/>
          <a:ext cx="2987299" cy="10912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57150</xdr:rowOff>
    </xdr:from>
    <xdr:to>
      <xdr:col>1</xdr:col>
      <xdr:colOff>988411</xdr:colOff>
      <xdr:row>0</xdr:row>
      <xdr:rowOff>526583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57150"/>
          <a:ext cx="1121761" cy="46943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18</xdr:row>
      <xdr:rowOff>50800</xdr:rowOff>
    </xdr:from>
    <xdr:to>
      <xdr:col>1</xdr:col>
      <xdr:colOff>1001111</xdr:colOff>
      <xdr:row>18</xdr:row>
      <xdr:rowOff>520233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997200"/>
          <a:ext cx="1121761" cy="469433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76200</xdr:rowOff>
    </xdr:from>
    <xdr:to>
      <xdr:col>1</xdr:col>
      <xdr:colOff>994761</xdr:colOff>
      <xdr:row>32</xdr:row>
      <xdr:rowOff>545633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5403850"/>
          <a:ext cx="1121761" cy="469433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</xdr:colOff>
      <xdr:row>54</xdr:row>
      <xdr:rowOff>50800</xdr:rowOff>
    </xdr:from>
    <xdr:to>
      <xdr:col>1</xdr:col>
      <xdr:colOff>3171449</xdr:colOff>
      <xdr:row>62</xdr:row>
      <xdr:rowOff>126079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" y="944245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3</xdr:col>
      <xdr:colOff>996950</xdr:colOff>
      <xdr:row>54</xdr:row>
      <xdr:rowOff>57150</xdr:rowOff>
    </xdr:from>
    <xdr:to>
      <xdr:col>6</xdr:col>
      <xdr:colOff>840999</xdr:colOff>
      <xdr:row>63</xdr:row>
      <xdr:rowOff>5429</xdr:rowOff>
    </xdr:to>
    <xdr:pic>
      <xdr:nvPicPr>
        <xdr:cNvPr id="9" name="Imagen 8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76900" y="9448800"/>
          <a:ext cx="2987299" cy="10912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825500</xdr:colOff>
      <xdr:row>44</xdr:row>
      <xdr:rowOff>44450</xdr:rowOff>
    </xdr:from>
    <xdr:to>
      <xdr:col>2</xdr:col>
      <xdr:colOff>53599</xdr:colOff>
      <xdr:row>52</xdr:row>
      <xdr:rowOff>119729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550" y="67056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508000</xdr:colOff>
      <xdr:row>44</xdr:row>
      <xdr:rowOff>29633</xdr:rowOff>
    </xdr:from>
    <xdr:to>
      <xdr:col>7</xdr:col>
      <xdr:colOff>352049</xdr:colOff>
      <xdr:row>52</xdr:row>
      <xdr:rowOff>104912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35750" y="6834716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82550</xdr:rowOff>
    </xdr:from>
    <xdr:to>
      <xdr:col>1</xdr:col>
      <xdr:colOff>923385</xdr:colOff>
      <xdr:row>0</xdr:row>
      <xdr:rowOff>565190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82550"/>
          <a:ext cx="1158335" cy="482640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0</xdr:row>
      <xdr:rowOff>44450</xdr:rowOff>
    </xdr:from>
    <xdr:to>
      <xdr:col>7</xdr:col>
      <xdr:colOff>1026751</xdr:colOff>
      <xdr:row>0</xdr:row>
      <xdr:rowOff>601262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83700" y="44450"/>
          <a:ext cx="1014051" cy="556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view="pageBreakPreview" zoomScaleNormal="100" zoomScaleSheetLayoutView="100" workbookViewId="0">
      <selection activeCell="A69" sqref="A69"/>
    </sheetView>
  </sheetViews>
  <sheetFormatPr baseColWidth="10" defaultColWidth="12" defaultRowHeight="10.199999999999999" x14ac:dyDescent="0.2"/>
  <cols>
    <col min="1" max="1" width="5.7109375" style="1" customWidth="1"/>
    <col min="2" max="2" width="62.7109375" style="1" customWidth="1"/>
    <col min="3" max="3" width="18.28515625" style="1" customWidth="1"/>
    <col min="4" max="4" width="19.7109375" style="1" customWidth="1"/>
    <col min="5" max="8" width="18.28515625" style="1" customWidth="1"/>
    <col min="9" max="16384" width="12" style="1"/>
  </cols>
  <sheetData>
    <row r="1" spans="1:8" ht="50.1" customHeight="1" x14ac:dyDescent="0.2">
      <c r="A1" s="55" t="s">
        <v>136</v>
      </c>
      <c r="B1" s="56"/>
      <c r="C1" s="56"/>
      <c r="D1" s="56"/>
      <c r="E1" s="56"/>
      <c r="F1" s="56"/>
      <c r="G1" s="56"/>
      <c r="H1" s="57"/>
    </row>
    <row r="2" spans="1:8" x14ac:dyDescent="0.2">
      <c r="A2" s="60" t="s">
        <v>60</v>
      </c>
      <c r="B2" s="61"/>
      <c r="C2" s="55" t="s">
        <v>66</v>
      </c>
      <c r="D2" s="56"/>
      <c r="E2" s="56"/>
      <c r="F2" s="56"/>
      <c r="G2" s="57"/>
      <c r="H2" s="58" t="s">
        <v>65</v>
      </c>
    </row>
    <row r="3" spans="1:8" ht="25.05" customHeight="1" x14ac:dyDescent="0.2">
      <c r="A3" s="62"/>
      <c r="B3" s="63"/>
      <c r="C3" s="9" t="s">
        <v>61</v>
      </c>
      <c r="D3" s="9" t="s">
        <v>131</v>
      </c>
      <c r="E3" s="9" t="s">
        <v>62</v>
      </c>
      <c r="F3" s="9" t="s">
        <v>63</v>
      </c>
      <c r="G3" s="9" t="s">
        <v>64</v>
      </c>
      <c r="H3" s="59"/>
    </row>
    <row r="4" spans="1:8" x14ac:dyDescent="0.2">
      <c r="A4" s="64"/>
      <c r="B4" s="65"/>
      <c r="C4" s="10">
        <v>1</v>
      </c>
      <c r="D4" s="10">
        <v>2</v>
      </c>
      <c r="E4" s="10" t="s">
        <v>132</v>
      </c>
      <c r="F4" s="10">
        <v>4</v>
      </c>
      <c r="G4" s="10">
        <v>5</v>
      </c>
      <c r="H4" s="10" t="s">
        <v>133</v>
      </c>
    </row>
    <row r="5" spans="1:8" x14ac:dyDescent="0.2">
      <c r="A5" s="48" t="s">
        <v>67</v>
      </c>
      <c r="B5" s="7"/>
      <c r="C5" s="14">
        <f>SUM(C6:C12)</f>
        <v>8373469.8800000008</v>
      </c>
      <c r="D5" s="14">
        <f>SUM(D6:D12)</f>
        <v>-142083.01</v>
      </c>
      <c r="E5" s="14">
        <f>C5+D5</f>
        <v>8231386.870000001</v>
      </c>
      <c r="F5" s="14">
        <f>SUM(F6:F12)</f>
        <v>7642400.0199999996</v>
      </c>
      <c r="G5" s="14">
        <f>SUM(G6:G12)</f>
        <v>7642400.0199999996</v>
      </c>
      <c r="H5" s="14">
        <f>E5-F5</f>
        <v>588986.85000000149</v>
      </c>
    </row>
    <row r="6" spans="1:8" x14ac:dyDescent="0.2">
      <c r="A6" s="49">
        <v>1100</v>
      </c>
      <c r="B6" s="11" t="s">
        <v>76</v>
      </c>
      <c r="C6" s="15">
        <v>5035821.07</v>
      </c>
      <c r="D6" s="15">
        <v>-738698.27</v>
      </c>
      <c r="E6" s="15">
        <f t="shared" ref="E6:E69" si="0">C6+D6</f>
        <v>4297122.8000000007</v>
      </c>
      <c r="F6" s="15">
        <v>4111603.76</v>
      </c>
      <c r="G6" s="15">
        <v>4111603.76</v>
      </c>
      <c r="H6" s="15">
        <f t="shared" ref="H6:H69" si="1">E6-F6</f>
        <v>185519.04000000097</v>
      </c>
    </row>
    <row r="7" spans="1:8" x14ac:dyDescent="0.2">
      <c r="A7" s="49">
        <v>1200</v>
      </c>
      <c r="B7" s="11" t="s">
        <v>77</v>
      </c>
      <c r="C7" s="15">
        <v>63000</v>
      </c>
      <c r="D7" s="15">
        <v>75572.22</v>
      </c>
      <c r="E7" s="15">
        <f t="shared" si="0"/>
        <v>138572.22</v>
      </c>
      <c r="F7" s="15">
        <v>124248.47</v>
      </c>
      <c r="G7" s="15">
        <v>124248.47</v>
      </c>
      <c r="H7" s="15">
        <f t="shared" si="1"/>
        <v>14323.75</v>
      </c>
    </row>
    <row r="8" spans="1:8" x14ac:dyDescent="0.2">
      <c r="A8" s="49">
        <v>1300</v>
      </c>
      <c r="B8" s="11" t="s">
        <v>78</v>
      </c>
      <c r="C8" s="15">
        <v>1117154.06</v>
      </c>
      <c r="D8" s="15">
        <v>235618.41</v>
      </c>
      <c r="E8" s="15">
        <f t="shared" si="0"/>
        <v>1352772.47</v>
      </c>
      <c r="F8" s="15">
        <v>1122071.27</v>
      </c>
      <c r="G8" s="15">
        <v>1122071.27</v>
      </c>
      <c r="H8" s="15">
        <f t="shared" si="1"/>
        <v>230701.19999999995</v>
      </c>
    </row>
    <row r="9" spans="1:8" x14ac:dyDescent="0.2">
      <c r="A9" s="49">
        <v>1400</v>
      </c>
      <c r="B9" s="11" t="s">
        <v>35</v>
      </c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</row>
    <row r="10" spans="1:8" x14ac:dyDescent="0.2">
      <c r="A10" s="49">
        <v>1500</v>
      </c>
      <c r="B10" s="11" t="s">
        <v>79</v>
      </c>
      <c r="C10" s="15">
        <v>2157494.75</v>
      </c>
      <c r="D10" s="15">
        <v>285424.63</v>
      </c>
      <c r="E10" s="15">
        <f t="shared" si="0"/>
        <v>2442919.38</v>
      </c>
      <c r="F10" s="15">
        <v>2284476.52</v>
      </c>
      <c r="G10" s="15">
        <v>2284476.52</v>
      </c>
      <c r="H10" s="15">
        <f t="shared" si="1"/>
        <v>158442.85999999987</v>
      </c>
    </row>
    <row r="11" spans="1:8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9">
        <v>1700</v>
      </c>
      <c r="B12" s="11" t="s">
        <v>80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68</v>
      </c>
      <c r="B13" s="7"/>
      <c r="C13" s="15">
        <f>SUM(C14:C22)</f>
        <v>705433.5</v>
      </c>
      <c r="D13" s="15">
        <f>SUM(D14:D22)</f>
        <v>84498.97</v>
      </c>
      <c r="E13" s="15">
        <f t="shared" si="0"/>
        <v>789932.47</v>
      </c>
      <c r="F13" s="15">
        <f>SUM(F14:F22)</f>
        <v>513190.74</v>
      </c>
      <c r="G13" s="15">
        <f>SUM(G14:G22)</f>
        <v>513190.74</v>
      </c>
      <c r="H13" s="15">
        <f t="shared" si="1"/>
        <v>276741.73</v>
      </c>
    </row>
    <row r="14" spans="1:8" x14ac:dyDescent="0.2">
      <c r="A14" s="49">
        <v>2100</v>
      </c>
      <c r="B14" s="11" t="s">
        <v>81</v>
      </c>
      <c r="C14" s="15">
        <v>160800</v>
      </c>
      <c r="D14" s="15">
        <v>21100</v>
      </c>
      <c r="E14" s="15">
        <f t="shared" si="0"/>
        <v>181900</v>
      </c>
      <c r="F14" s="15">
        <v>94350.7</v>
      </c>
      <c r="G14" s="15">
        <v>94350.7</v>
      </c>
      <c r="H14" s="15">
        <f t="shared" si="1"/>
        <v>87549.3</v>
      </c>
    </row>
    <row r="15" spans="1:8" x14ac:dyDescent="0.2">
      <c r="A15" s="49">
        <v>2200</v>
      </c>
      <c r="B15" s="11" t="s">
        <v>82</v>
      </c>
      <c r="C15" s="15">
        <v>86200</v>
      </c>
      <c r="D15" s="15">
        <v>-23500</v>
      </c>
      <c r="E15" s="15">
        <f t="shared" si="0"/>
        <v>62700</v>
      </c>
      <c r="F15" s="15">
        <v>14576.09</v>
      </c>
      <c r="G15" s="15">
        <v>14576.09</v>
      </c>
      <c r="H15" s="15">
        <f t="shared" si="1"/>
        <v>48123.91</v>
      </c>
    </row>
    <row r="16" spans="1:8" x14ac:dyDescent="0.2">
      <c r="A16" s="49">
        <v>2300</v>
      </c>
      <c r="B16" s="11" t="s">
        <v>83</v>
      </c>
      <c r="C16" s="15">
        <v>23000</v>
      </c>
      <c r="D16" s="15">
        <v>-6900</v>
      </c>
      <c r="E16" s="15">
        <f t="shared" si="0"/>
        <v>16100</v>
      </c>
      <c r="F16" s="15">
        <v>3766.72</v>
      </c>
      <c r="G16" s="15">
        <v>3766.72</v>
      </c>
      <c r="H16" s="15">
        <f t="shared" si="1"/>
        <v>12333.28</v>
      </c>
    </row>
    <row r="17" spans="1:8" x14ac:dyDescent="0.2">
      <c r="A17" s="49">
        <v>2400</v>
      </c>
      <c r="B17" s="11" t="s">
        <v>84</v>
      </c>
      <c r="C17" s="15">
        <v>40000</v>
      </c>
      <c r="D17" s="15">
        <v>52004.02</v>
      </c>
      <c r="E17" s="15">
        <f t="shared" si="0"/>
        <v>92004.01999999999</v>
      </c>
      <c r="F17" s="15">
        <v>57730.77</v>
      </c>
      <c r="G17" s="15">
        <v>57730.77</v>
      </c>
      <c r="H17" s="15">
        <f t="shared" si="1"/>
        <v>34273.249999999993</v>
      </c>
    </row>
    <row r="18" spans="1:8" x14ac:dyDescent="0.2">
      <c r="A18" s="49">
        <v>2500</v>
      </c>
      <c r="B18" s="11" t="s">
        <v>85</v>
      </c>
      <c r="C18" s="15">
        <v>53000</v>
      </c>
      <c r="D18" s="15">
        <v>1000</v>
      </c>
      <c r="E18" s="15">
        <f t="shared" si="0"/>
        <v>54000</v>
      </c>
      <c r="F18" s="15">
        <v>29606.37</v>
      </c>
      <c r="G18" s="15">
        <v>29606.37</v>
      </c>
      <c r="H18" s="15">
        <f t="shared" si="1"/>
        <v>24393.63</v>
      </c>
    </row>
    <row r="19" spans="1:8" x14ac:dyDescent="0.2">
      <c r="A19" s="49">
        <v>2600</v>
      </c>
      <c r="B19" s="11" t="s">
        <v>86</v>
      </c>
      <c r="C19" s="15">
        <v>255933.5</v>
      </c>
      <c r="D19" s="15">
        <v>26104.95</v>
      </c>
      <c r="E19" s="15">
        <f t="shared" si="0"/>
        <v>282038.45</v>
      </c>
      <c r="F19" s="15">
        <v>262621.36</v>
      </c>
      <c r="G19" s="15">
        <v>262621.36</v>
      </c>
      <c r="H19" s="15">
        <f t="shared" si="1"/>
        <v>19417.090000000026</v>
      </c>
    </row>
    <row r="20" spans="1:8" x14ac:dyDescent="0.2">
      <c r="A20" s="49">
        <v>2700</v>
      </c>
      <c r="B20" s="11" t="s">
        <v>87</v>
      </c>
      <c r="C20" s="15">
        <v>7000</v>
      </c>
      <c r="D20" s="15">
        <v>0</v>
      </c>
      <c r="E20" s="15">
        <f t="shared" si="0"/>
        <v>7000</v>
      </c>
      <c r="F20" s="15">
        <v>0</v>
      </c>
      <c r="G20" s="15">
        <v>0</v>
      </c>
      <c r="H20" s="15">
        <f t="shared" si="1"/>
        <v>7000</v>
      </c>
    </row>
    <row r="21" spans="1:8" x14ac:dyDescent="0.2">
      <c r="A21" s="49">
        <v>2800</v>
      </c>
      <c r="B21" s="11" t="s">
        <v>88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89</v>
      </c>
      <c r="C22" s="15">
        <v>79500</v>
      </c>
      <c r="D22" s="15">
        <v>14690</v>
      </c>
      <c r="E22" s="15">
        <f t="shared" si="0"/>
        <v>94190</v>
      </c>
      <c r="F22" s="15">
        <v>50538.73</v>
      </c>
      <c r="G22" s="15">
        <v>50538.73</v>
      </c>
      <c r="H22" s="15">
        <f t="shared" si="1"/>
        <v>43651.27</v>
      </c>
    </row>
    <row r="23" spans="1:8" x14ac:dyDescent="0.2">
      <c r="A23" s="48" t="s">
        <v>69</v>
      </c>
      <c r="B23" s="7"/>
      <c r="C23" s="15">
        <f>SUM(C24:C32)</f>
        <v>857400</v>
      </c>
      <c r="D23" s="15">
        <f>SUM(D24:D32)</f>
        <v>-4088.989999999998</v>
      </c>
      <c r="E23" s="15">
        <f t="shared" si="0"/>
        <v>853311.01</v>
      </c>
      <c r="F23" s="15">
        <f>SUM(F24:F32)</f>
        <v>626281.98</v>
      </c>
      <c r="G23" s="15">
        <f>SUM(G24:G32)</f>
        <v>606750.1</v>
      </c>
      <c r="H23" s="15">
        <f t="shared" si="1"/>
        <v>227029.03000000003</v>
      </c>
    </row>
    <row r="24" spans="1:8" x14ac:dyDescent="0.2">
      <c r="A24" s="49">
        <v>3100</v>
      </c>
      <c r="B24" s="11" t="s">
        <v>90</v>
      </c>
      <c r="C24" s="15">
        <v>95000</v>
      </c>
      <c r="D24" s="15">
        <v>-23779</v>
      </c>
      <c r="E24" s="15">
        <f t="shared" si="0"/>
        <v>71221</v>
      </c>
      <c r="F24" s="15">
        <v>60947</v>
      </c>
      <c r="G24" s="15">
        <v>60947</v>
      </c>
      <c r="H24" s="15">
        <f t="shared" si="1"/>
        <v>10274</v>
      </c>
    </row>
    <row r="25" spans="1:8" x14ac:dyDescent="0.2">
      <c r="A25" s="49">
        <v>3200</v>
      </c>
      <c r="B25" s="11" t="s">
        <v>91</v>
      </c>
      <c r="C25" s="15">
        <v>19000</v>
      </c>
      <c r="D25" s="15">
        <v>-9000</v>
      </c>
      <c r="E25" s="15">
        <f t="shared" si="0"/>
        <v>10000</v>
      </c>
      <c r="F25" s="15">
        <v>5599.6</v>
      </c>
      <c r="G25" s="15">
        <v>4999.6000000000004</v>
      </c>
      <c r="H25" s="15">
        <f t="shared" si="1"/>
        <v>4400.3999999999996</v>
      </c>
    </row>
    <row r="26" spans="1:8" x14ac:dyDescent="0.2">
      <c r="A26" s="49">
        <v>3300</v>
      </c>
      <c r="B26" s="11" t="s">
        <v>92</v>
      </c>
      <c r="C26" s="15">
        <v>76700</v>
      </c>
      <c r="D26" s="15">
        <v>-1000</v>
      </c>
      <c r="E26" s="15">
        <f t="shared" si="0"/>
        <v>75700</v>
      </c>
      <c r="F26" s="15">
        <v>48035.4</v>
      </c>
      <c r="G26" s="15">
        <v>48035.4</v>
      </c>
      <c r="H26" s="15">
        <f t="shared" si="1"/>
        <v>27664.6</v>
      </c>
    </row>
    <row r="27" spans="1:8" x14ac:dyDescent="0.2">
      <c r="A27" s="49">
        <v>3400</v>
      </c>
      <c r="B27" s="11" t="s">
        <v>93</v>
      </c>
      <c r="C27" s="15">
        <v>112500</v>
      </c>
      <c r="D27" s="15">
        <v>-21971.81</v>
      </c>
      <c r="E27" s="15">
        <f t="shared" si="0"/>
        <v>90528.19</v>
      </c>
      <c r="F27" s="15">
        <v>75185.38</v>
      </c>
      <c r="G27" s="15">
        <v>75185.38</v>
      </c>
      <c r="H27" s="15">
        <f t="shared" si="1"/>
        <v>15342.809999999998</v>
      </c>
    </row>
    <row r="28" spans="1:8" x14ac:dyDescent="0.2">
      <c r="A28" s="49">
        <v>3500</v>
      </c>
      <c r="B28" s="11" t="s">
        <v>94</v>
      </c>
      <c r="C28" s="15">
        <v>260800</v>
      </c>
      <c r="D28" s="15">
        <v>17501.82</v>
      </c>
      <c r="E28" s="15">
        <f t="shared" si="0"/>
        <v>278301.82</v>
      </c>
      <c r="F28" s="15">
        <v>193757.15</v>
      </c>
      <c r="G28" s="15">
        <v>193757.15</v>
      </c>
      <c r="H28" s="15">
        <f t="shared" si="1"/>
        <v>84544.670000000013</v>
      </c>
    </row>
    <row r="29" spans="1:8" x14ac:dyDescent="0.2">
      <c r="A29" s="49">
        <v>3600</v>
      </c>
      <c r="B29" s="11" t="s">
        <v>95</v>
      </c>
      <c r="C29" s="15">
        <v>21500</v>
      </c>
      <c r="D29" s="15">
        <v>-10000</v>
      </c>
      <c r="E29" s="15">
        <f t="shared" si="0"/>
        <v>11500</v>
      </c>
      <c r="F29" s="15">
        <v>1656.01</v>
      </c>
      <c r="G29" s="15">
        <v>1656.01</v>
      </c>
      <c r="H29" s="15">
        <f t="shared" si="1"/>
        <v>9843.99</v>
      </c>
    </row>
    <row r="30" spans="1:8" x14ac:dyDescent="0.2">
      <c r="A30" s="49">
        <v>3700</v>
      </c>
      <c r="B30" s="11" t="s">
        <v>96</v>
      </c>
      <c r="C30" s="15">
        <v>32800</v>
      </c>
      <c r="D30" s="15">
        <v>-13000</v>
      </c>
      <c r="E30" s="15">
        <f t="shared" si="0"/>
        <v>19800</v>
      </c>
      <c r="F30" s="15">
        <v>2786.8</v>
      </c>
      <c r="G30" s="15">
        <v>2786.8</v>
      </c>
      <c r="H30" s="15">
        <f t="shared" si="1"/>
        <v>17013.2</v>
      </c>
    </row>
    <row r="31" spans="1:8" x14ac:dyDescent="0.2">
      <c r="A31" s="49">
        <v>3800</v>
      </c>
      <c r="B31" s="11" t="s">
        <v>97</v>
      </c>
      <c r="C31" s="15">
        <v>128100</v>
      </c>
      <c r="D31" s="15">
        <v>17160</v>
      </c>
      <c r="E31" s="15">
        <f t="shared" si="0"/>
        <v>145260</v>
      </c>
      <c r="F31" s="15">
        <v>112908.15</v>
      </c>
      <c r="G31" s="15">
        <v>112908.15</v>
      </c>
      <c r="H31" s="15">
        <f t="shared" si="1"/>
        <v>32351.850000000006</v>
      </c>
    </row>
    <row r="32" spans="1:8" x14ac:dyDescent="0.2">
      <c r="A32" s="49">
        <v>3900</v>
      </c>
      <c r="B32" s="11" t="s">
        <v>19</v>
      </c>
      <c r="C32" s="15">
        <v>111000</v>
      </c>
      <c r="D32" s="15">
        <v>40000</v>
      </c>
      <c r="E32" s="15">
        <f t="shared" si="0"/>
        <v>151000</v>
      </c>
      <c r="F32" s="15">
        <v>125406.49</v>
      </c>
      <c r="G32" s="15">
        <v>106474.61</v>
      </c>
      <c r="H32" s="15">
        <f t="shared" si="1"/>
        <v>25593.509999999995</v>
      </c>
    </row>
    <row r="33" spans="1:8" x14ac:dyDescent="0.2">
      <c r="A33" s="48" t="s">
        <v>70</v>
      </c>
      <c r="B33" s="7"/>
      <c r="C33" s="15">
        <f>SUM(C34:C42)</f>
        <v>831696.62</v>
      </c>
      <c r="D33" s="15">
        <f>SUM(D34:D42)</f>
        <v>26460.540000000008</v>
      </c>
      <c r="E33" s="15">
        <f t="shared" si="0"/>
        <v>858157.16</v>
      </c>
      <c r="F33" s="15">
        <f>SUM(F34:F42)</f>
        <v>731698.9</v>
      </c>
      <c r="G33" s="15">
        <f>SUM(G34:G42)</f>
        <v>731698.9</v>
      </c>
      <c r="H33" s="15">
        <f t="shared" si="1"/>
        <v>126458.26000000001</v>
      </c>
    </row>
    <row r="34" spans="1:8" x14ac:dyDescent="0.2">
      <c r="A34" s="49">
        <v>4100</v>
      </c>
      <c r="B34" s="11" t="s">
        <v>98</v>
      </c>
      <c r="C34" s="15">
        <v>350000</v>
      </c>
      <c r="D34" s="15">
        <v>0</v>
      </c>
      <c r="E34" s="15">
        <f t="shared" si="0"/>
        <v>350000</v>
      </c>
      <c r="F34" s="15">
        <v>262983.53000000003</v>
      </c>
      <c r="G34" s="15">
        <v>262983.53000000003</v>
      </c>
      <c r="H34" s="15">
        <f t="shared" si="1"/>
        <v>87016.469999999972</v>
      </c>
    </row>
    <row r="35" spans="1:8" x14ac:dyDescent="0.2">
      <c r="A35" s="49">
        <v>4200</v>
      </c>
      <c r="B35" s="11" t="s">
        <v>99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">
      <c r="A36" s="49">
        <v>4300</v>
      </c>
      <c r="B36" s="11" t="s">
        <v>100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x14ac:dyDescent="0.2">
      <c r="A37" s="49">
        <v>4400</v>
      </c>
      <c r="B37" s="11" t="s">
        <v>101</v>
      </c>
      <c r="C37" s="15">
        <v>233000</v>
      </c>
      <c r="D37" s="15">
        <v>107900.02</v>
      </c>
      <c r="E37" s="15">
        <f t="shared" si="0"/>
        <v>340900.02</v>
      </c>
      <c r="F37" s="15">
        <v>301458.23</v>
      </c>
      <c r="G37" s="15">
        <v>301458.23</v>
      </c>
      <c r="H37" s="15">
        <f t="shared" si="1"/>
        <v>39441.790000000037</v>
      </c>
    </row>
    <row r="38" spans="1:8" x14ac:dyDescent="0.2">
      <c r="A38" s="49">
        <v>4500</v>
      </c>
      <c r="B38" s="11" t="s">
        <v>41</v>
      </c>
      <c r="C38" s="15">
        <v>248696.62</v>
      </c>
      <c r="D38" s="15">
        <v>-81439.48</v>
      </c>
      <c r="E38" s="15">
        <f t="shared" si="0"/>
        <v>167257.14000000001</v>
      </c>
      <c r="F38" s="15">
        <v>167257.14000000001</v>
      </c>
      <c r="G38" s="15">
        <v>167257.14000000001</v>
      </c>
      <c r="H38" s="15">
        <f t="shared" si="1"/>
        <v>0</v>
      </c>
    </row>
    <row r="39" spans="1:8" x14ac:dyDescent="0.2">
      <c r="A39" s="49">
        <v>4600</v>
      </c>
      <c r="B39" s="11" t="s">
        <v>102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">
      <c r="A40" s="49">
        <v>4700</v>
      </c>
      <c r="B40" s="11" t="s">
        <v>103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">
      <c r="A42" s="49">
        <v>4900</v>
      </c>
      <c r="B42" s="11" t="s">
        <v>104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71</v>
      </c>
      <c r="B43" s="7"/>
      <c r="C43" s="15">
        <f>SUM(C44:C52)</f>
        <v>32000</v>
      </c>
      <c r="D43" s="15">
        <f>SUM(D44:D52)</f>
        <v>19400</v>
      </c>
      <c r="E43" s="15">
        <f t="shared" si="0"/>
        <v>51400</v>
      </c>
      <c r="F43" s="15">
        <f>SUM(F44:F52)</f>
        <v>50885.24</v>
      </c>
      <c r="G43" s="15">
        <f>SUM(G44:G52)</f>
        <v>50885.24</v>
      </c>
      <c r="H43" s="15">
        <f t="shared" si="1"/>
        <v>514.76000000000204</v>
      </c>
    </row>
    <row r="44" spans="1:8" x14ac:dyDescent="0.2">
      <c r="A44" s="49">
        <v>5100</v>
      </c>
      <c r="B44" s="11" t="s">
        <v>105</v>
      </c>
      <c r="C44" s="15">
        <v>26000</v>
      </c>
      <c r="D44" s="15">
        <v>14000</v>
      </c>
      <c r="E44" s="15">
        <f t="shared" si="0"/>
        <v>40000</v>
      </c>
      <c r="F44" s="15">
        <v>39577.199999999997</v>
      </c>
      <c r="G44" s="15">
        <v>39577.199999999997</v>
      </c>
      <c r="H44" s="15">
        <f t="shared" si="1"/>
        <v>422.80000000000291</v>
      </c>
    </row>
    <row r="45" spans="1:8" x14ac:dyDescent="0.2">
      <c r="A45" s="49">
        <v>5200</v>
      </c>
      <c r="B45" s="11" t="s">
        <v>106</v>
      </c>
      <c r="C45" s="15">
        <v>6000</v>
      </c>
      <c r="D45" s="15">
        <v>-2000</v>
      </c>
      <c r="E45" s="15">
        <f t="shared" si="0"/>
        <v>4000</v>
      </c>
      <c r="F45" s="15">
        <v>3908.04</v>
      </c>
      <c r="G45" s="15">
        <v>3908.04</v>
      </c>
      <c r="H45" s="15">
        <f t="shared" si="1"/>
        <v>91.960000000000036</v>
      </c>
    </row>
    <row r="46" spans="1:8" x14ac:dyDescent="0.2">
      <c r="A46" s="49">
        <v>5300</v>
      </c>
      <c r="B46" s="11" t="s">
        <v>107</v>
      </c>
      <c r="C46" s="15">
        <v>0</v>
      </c>
      <c r="D46" s="15">
        <v>7400</v>
      </c>
      <c r="E46" s="15">
        <f t="shared" si="0"/>
        <v>7400</v>
      </c>
      <c r="F46" s="15">
        <v>7400</v>
      </c>
      <c r="G46" s="15">
        <v>7400</v>
      </c>
      <c r="H46" s="15">
        <f t="shared" si="1"/>
        <v>0</v>
      </c>
    </row>
    <row r="47" spans="1:8" x14ac:dyDescent="0.2">
      <c r="A47" s="49">
        <v>5400</v>
      </c>
      <c r="B47" s="11" t="s">
        <v>108</v>
      </c>
      <c r="C47" s="15">
        <v>0</v>
      </c>
      <c r="D47" s="15">
        <v>0</v>
      </c>
      <c r="E47" s="15">
        <f t="shared" si="0"/>
        <v>0</v>
      </c>
      <c r="F47" s="15">
        <v>0</v>
      </c>
      <c r="G47" s="15">
        <v>0</v>
      </c>
      <c r="H47" s="15">
        <f t="shared" si="1"/>
        <v>0</v>
      </c>
    </row>
    <row r="48" spans="1:8" x14ac:dyDescent="0.2">
      <c r="A48" s="49">
        <v>5500</v>
      </c>
      <c r="B48" s="11" t="s">
        <v>109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110</v>
      </c>
      <c r="C49" s="15">
        <v>0</v>
      </c>
      <c r="D49" s="15">
        <v>0</v>
      </c>
      <c r="E49" s="15">
        <f t="shared" si="0"/>
        <v>0</v>
      </c>
      <c r="F49" s="15">
        <v>0</v>
      </c>
      <c r="G49" s="15">
        <v>0</v>
      </c>
      <c r="H49" s="15">
        <f t="shared" si="1"/>
        <v>0</v>
      </c>
    </row>
    <row r="50" spans="1:8" x14ac:dyDescent="0.2">
      <c r="A50" s="49">
        <v>5700</v>
      </c>
      <c r="B50" s="11" t="s">
        <v>111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112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113</v>
      </c>
      <c r="C52" s="15">
        <v>0</v>
      </c>
      <c r="D52" s="15">
        <v>0</v>
      </c>
      <c r="E52" s="15">
        <f t="shared" si="0"/>
        <v>0</v>
      </c>
      <c r="F52" s="15">
        <v>0</v>
      </c>
      <c r="G52" s="15">
        <v>0</v>
      </c>
      <c r="H52" s="15">
        <f t="shared" si="1"/>
        <v>0</v>
      </c>
    </row>
    <row r="53" spans="1:8" x14ac:dyDescent="0.2">
      <c r="A53" s="48" t="s">
        <v>72</v>
      </c>
      <c r="B53" s="7"/>
      <c r="C53" s="15">
        <f>SUM(C54:C56)</f>
        <v>0</v>
      </c>
      <c r="D53" s="15">
        <f>SUM(D54:D56)</f>
        <v>0</v>
      </c>
      <c r="E53" s="15">
        <f t="shared" si="0"/>
        <v>0</v>
      </c>
      <c r="F53" s="15">
        <f>SUM(F54:F56)</f>
        <v>0</v>
      </c>
      <c r="G53" s="15">
        <f>SUM(G54:G56)</f>
        <v>0</v>
      </c>
      <c r="H53" s="15">
        <f t="shared" si="1"/>
        <v>0</v>
      </c>
    </row>
    <row r="54" spans="1:8" x14ac:dyDescent="0.2">
      <c r="A54" s="49">
        <v>6100</v>
      </c>
      <c r="B54" s="11" t="s">
        <v>114</v>
      </c>
      <c r="C54" s="15">
        <v>0</v>
      </c>
      <c r="D54" s="15">
        <v>0</v>
      </c>
      <c r="E54" s="15">
        <f t="shared" si="0"/>
        <v>0</v>
      </c>
      <c r="F54" s="15">
        <v>0</v>
      </c>
      <c r="G54" s="15">
        <v>0</v>
      </c>
      <c r="H54" s="15">
        <f t="shared" si="1"/>
        <v>0</v>
      </c>
    </row>
    <row r="55" spans="1:8" x14ac:dyDescent="0.2">
      <c r="A55" s="49">
        <v>6200</v>
      </c>
      <c r="B55" s="11" t="s">
        <v>115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116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">
      <c r="A57" s="48" t="s">
        <v>73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x14ac:dyDescent="0.2">
      <c r="A58" s="49">
        <v>7100</v>
      </c>
      <c r="B58" s="11" t="s">
        <v>117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">
      <c r="A59" s="49">
        <v>7200</v>
      </c>
      <c r="B59" s="11" t="s">
        <v>118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">
      <c r="A60" s="49">
        <v>7300</v>
      </c>
      <c r="B60" s="11" t="s">
        <v>119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">
      <c r="A61" s="49">
        <v>7400</v>
      </c>
      <c r="B61" s="11" t="s">
        <v>120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">
      <c r="A62" s="49">
        <v>7500</v>
      </c>
      <c r="B62" s="11" t="s">
        <v>121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">
      <c r="A63" s="49">
        <v>7600</v>
      </c>
      <c r="B63" s="11" t="s">
        <v>122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">
      <c r="A64" s="49">
        <v>7900</v>
      </c>
      <c r="B64" s="11" t="s">
        <v>123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x14ac:dyDescent="0.2">
      <c r="A65" s="48" t="s">
        <v>74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x14ac:dyDescent="0.2">
      <c r="A69" s="48" t="s">
        <v>75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x14ac:dyDescent="0.2">
      <c r="A70" s="49">
        <v>9100</v>
      </c>
      <c r="B70" s="11" t="s">
        <v>124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x14ac:dyDescent="0.2">
      <c r="A71" s="49">
        <v>9200</v>
      </c>
      <c r="B71" s="11" t="s">
        <v>125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x14ac:dyDescent="0.2">
      <c r="A72" s="49">
        <v>9300</v>
      </c>
      <c r="B72" s="11" t="s">
        <v>126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">
      <c r="A73" s="49">
        <v>9400</v>
      </c>
      <c r="B73" s="11" t="s">
        <v>127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">
      <c r="A74" s="49">
        <v>9500</v>
      </c>
      <c r="B74" s="11" t="s">
        <v>128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">
      <c r="A75" s="49">
        <v>9600</v>
      </c>
      <c r="B75" s="11" t="s">
        <v>129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130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59</v>
      </c>
      <c r="C77" s="17">
        <f t="shared" ref="C77:H77" si="4">SUM(C5+C13+C23+C33+C43+C53+C57+C65+C69)</f>
        <v>10800000</v>
      </c>
      <c r="D77" s="17">
        <f t="shared" si="4"/>
        <v>-15812.489999999998</v>
      </c>
      <c r="E77" s="17">
        <f t="shared" si="4"/>
        <v>10784187.510000002</v>
      </c>
      <c r="F77" s="17">
        <f t="shared" si="4"/>
        <v>9564456.8800000008</v>
      </c>
      <c r="G77" s="17">
        <f t="shared" si="4"/>
        <v>9544925</v>
      </c>
      <c r="H77" s="17">
        <f t="shared" si="4"/>
        <v>1219730.6300000015</v>
      </c>
    </row>
    <row r="78" spans="1:8" ht="13.2" x14ac:dyDescent="0.2">
      <c r="A78" s="53" t="s">
        <v>137</v>
      </c>
      <c r="B78" s="52"/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view="pageBreakPreview" zoomScale="99" zoomScaleNormal="100" zoomScaleSheetLayoutView="99" workbookViewId="0">
      <selection activeCell="A17" sqref="A17"/>
    </sheetView>
  </sheetViews>
  <sheetFormatPr baseColWidth="10" defaultColWidth="12" defaultRowHeight="10.199999999999999" x14ac:dyDescent="0.2"/>
  <cols>
    <col min="1" max="1" width="2.710937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55" t="s">
        <v>138</v>
      </c>
      <c r="B1" s="56"/>
      <c r="C1" s="56"/>
      <c r="D1" s="56"/>
      <c r="E1" s="56"/>
      <c r="F1" s="56"/>
      <c r="G1" s="56"/>
      <c r="H1" s="57"/>
    </row>
    <row r="2" spans="1:8" x14ac:dyDescent="0.2">
      <c r="A2" s="60" t="s">
        <v>60</v>
      </c>
      <c r="B2" s="61"/>
      <c r="C2" s="55" t="s">
        <v>66</v>
      </c>
      <c r="D2" s="56"/>
      <c r="E2" s="56"/>
      <c r="F2" s="56"/>
      <c r="G2" s="57"/>
      <c r="H2" s="58" t="s">
        <v>65</v>
      </c>
    </row>
    <row r="3" spans="1:8" ht="25.05" customHeight="1" x14ac:dyDescent="0.2">
      <c r="A3" s="62"/>
      <c r="B3" s="63"/>
      <c r="C3" s="9" t="s">
        <v>61</v>
      </c>
      <c r="D3" s="9" t="s">
        <v>131</v>
      </c>
      <c r="E3" s="9" t="s">
        <v>62</v>
      </c>
      <c r="F3" s="9" t="s">
        <v>63</v>
      </c>
      <c r="G3" s="9" t="s">
        <v>64</v>
      </c>
      <c r="H3" s="59"/>
    </row>
    <row r="4" spans="1:8" x14ac:dyDescent="0.2">
      <c r="A4" s="64"/>
      <c r="B4" s="65"/>
      <c r="C4" s="10">
        <v>1</v>
      </c>
      <c r="D4" s="10">
        <v>2</v>
      </c>
      <c r="E4" s="10" t="s">
        <v>132</v>
      </c>
      <c r="F4" s="10">
        <v>4</v>
      </c>
      <c r="G4" s="10">
        <v>5</v>
      </c>
      <c r="H4" s="10" t="s">
        <v>133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10519303.380000001</v>
      </c>
      <c r="D6" s="50">
        <v>46226.99</v>
      </c>
      <c r="E6" s="50">
        <f>C6+D6</f>
        <v>10565530.370000001</v>
      </c>
      <c r="F6" s="50">
        <v>9346314.5</v>
      </c>
      <c r="G6" s="50">
        <v>9326782.6199999992</v>
      </c>
      <c r="H6" s="50">
        <f>E6-F6</f>
        <v>1219215.870000001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32000</v>
      </c>
      <c r="D8" s="50">
        <v>19400</v>
      </c>
      <c r="E8" s="50">
        <f>C8+D8</f>
        <v>51400</v>
      </c>
      <c r="F8" s="50">
        <v>50885.24</v>
      </c>
      <c r="G8" s="50">
        <v>50885.24</v>
      </c>
      <c r="H8" s="50">
        <f>E8-F8</f>
        <v>514.76000000000204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248696.62</v>
      </c>
      <c r="D12" s="50">
        <v>-81439.48</v>
      </c>
      <c r="E12" s="50">
        <f>C12+D12</f>
        <v>167257.14000000001</v>
      </c>
      <c r="F12" s="50">
        <v>167257.14000000001</v>
      </c>
      <c r="G12" s="50">
        <v>167257.14000000001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59</v>
      </c>
      <c r="C16" s="17">
        <f>SUM(C6+C8+C10+C12+C14)</f>
        <v>10800000</v>
      </c>
      <c r="D16" s="17">
        <f>SUM(D6+D8+D10+D12+D14)</f>
        <v>-15812.490000000005</v>
      </c>
      <c r="E16" s="17">
        <f>SUM(E6+E8+E10+E12+E14)</f>
        <v>10784187.510000002</v>
      </c>
      <c r="F16" s="17">
        <f t="shared" ref="F16:H16" si="0">SUM(F6+F8+F10+F12+F14)</f>
        <v>9564456.8800000008</v>
      </c>
      <c r="G16" s="17">
        <f t="shared" si="0"/>
        <v>9544925</v>
      </c>
      <c r="H16" s="17">
        <f t="shared" si="0"/>
        <v>1219730.6300000011</v>
      </c>
    </row>
    <row r="17" spans="1:1" ht="13.2" x14ac:dyDescent="0.2">
      <c r="A17" s="54" t="s">
        <v>137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view="pageBreakPreview" topLeftCell="A40" zoomScale="99" zoomScaleNormal="100" zoomScaleSheetLayoutView="99" workbookViewId="0">
      <selection activeCell="K52" sqref="K52"/>
    </sheetView>
  </sheetViews>
  <sheetFormatPr baseColWidth="10" defaultColWidth="12" defaultRowHeight="10.199999999999999" x14ac:dyDescent="0.2"/>
  <cols>
    <col min="1" max="1" width="2.7109375" style="1" customWidth="1"/>
    <col min="2" max="2" width="60.7109375" style="1" customWidth="1"/>
    <col min="3" max="8" width="18.28515625" style="1" customWidth="1"/>
    <col min="9" max="16384" width="12" style="1"/>
  </cols>
  <sheetData>
    <row r="1" spans="1:8" ht="45" customHeight="1" x14ac:dyDescent="0.2">
      <c r="A1" s="55" t="s">
        <v>139</v>
      </c>
      <c r="B1" s="56"/>
      <c r="C1" s="56"/>
      <c r="D1" s="56"/>
      <c r="E1" s="56"/>
      <c r="F1" s="56"/>
      <c r="G1" s="56"/>
      <c r="H1" s="57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60" t="s">
        <v>60</v>
      </c>
      <c r="B3" s="61"/>
      <c r="C3" s="55" t="s">
        <v>66</v>
      </c>
      <c r="D3" s="56"/>
      <c r="E3" s="56"/>
      <c r="F3" s="56"/>
      <c r="G3" s="57"/>
      <c r="H3" s="58" t="s">
        <v>65</v>
      </c>
    </row>
    <row r="4" spans="1:8" ht="25.05" customHeight="1" x14ac:dyDescent="0.2">
      <c r="A4" s="62"/>
      <c r="B4" s="63"/>
      <c r="C4" s="9" t="s">
        <v>61</v>
      </c>
      <c r="D4" s="9" t="s">
        <v>131</v>
      </c>
      <c r="E4" s="9" t="s">
        <v>62</v>
      </c>
      <c r="F4" s="9" t="s">
        <v>63</v>
      </c>
      <c r="G4" s="9" t="s">
        <v>64</v>
      </c>
      <c r="H4" s="59"/>
    </row>
    <row r="5" spans="1:8" x14ac:dyDescent="0.2">
      <c r="A5" s="64"/>
      <c r="B5" s="65"/>
      <c r="C5" s="10">
        <v>1</v>
      </c>
      <c r="D5" s="10">
        <v>2</v>
      </c>
      <c r="E5" s="10" t="s">
        <v>132</v>
      </c>
      <c r="F5" s="10">
        <v>4</v>
      </c>
      <c r="G5" s="10">
        <v>5</v>
      </c>
      <c r="H5" s="10" t="s">
        <v>133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134</v>
      </c>
      <c r="B7" s="22"/>
      <c r="C7" s="15">
        <v>10800000</v>
      </c>
      <c r="D7" s="15">
        <v>-15812.49</v>
      </c>
      <c r="E7" s="15">
        <f>C7+D7</f>
        <v>10784187.51</v>
      </c>
      <c r="F7" s="15">
        <v>9564456.8800000008</v>
      </c>
      <c r="G7" s="15">
        <v>9544925</v>
      </c>
      <c r="H7" s="15">
        <f>E7-F7</f>
        <v>1219730.629999999</v>
      </c>
    </row>
    <row r="8" spans="1:8" x14ac:dyDescent="0.2">
      <c r="A8" s="4" t="s">
        <v>53</v>
      </c>
      <c r="B8" s="22"/>
      <c r="C8" s="15">
        <v>0</v>
      </c>
      <c r="D8" s="15">
        <v>0</v>
      </c>
      <c r="E8" s="15">
        <f t="shared" ref="E8:E13" si="0">C8+D8</f>
        <v>0</v>
      </c>
      <c r="F8" s="15">
        <v>0</v>
      </c>
      <c r="G8" s="15">
        <v>0</v>
      </c>
      <c r="H8" s="15">
        <f t="shared" ref="H8:H13" si="1">E8-F8</f>
        <v>0</v>
      </c>
    </row>
    <row r="9" spans="1:8" x14ac:dyDescent="0.2">
      <c r="A9" s="4" t="s">
        <v>54</v>
      </c>
      <c r="B9" s="22"/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</row>
    <row r="10" spans="1:8" x14ac:dyDescent="0.2">
      <c r="A10" s="4" t="s">
        <v>55</v>
      </c>
      <c r="B10" s="22"/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</row>
    <row r="11" spans="1:8" x14ac:dyDescent="0.2">
      <c r="A11" s="4" t="s">
        <v>56</v>
      </c>
      <c r="B11" s="22"/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" t="s">
        <v>57</v>
      </c>
      <c r="B12" s="22"/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" t="s">
        <v>58</v>
      </c>
      <c r="B13" s="22"/>
      <c r="C13" s="15">
        <v>0</v>
      </c>
      <c r="D13" s="15">
        <v>0</v>
      </c>
      <c r="E13" s="15">
        <f t="shared" si="0"/>
        <v>0</v>
      </c>
      <c r="F13" s="15">
        <v>0</v>
      </c>
      <c r="G13" s="15">
        <v>0</v>
      </c>
      <c r="H13" s="15">
        <f t="shared" si="1"/>
        <v>0</v>
      </c>
    </row>
    <row r="14" spans="1:8" x14ac:dyDescent="0.2">
      <c r="A14" s="4"/>
      <c r="B14" s="22"/>
      <c r="C14" s="15"/>
      <c r="D14" s="15"/>
      <c r="E14" s="15"/>
      <c r="F14" s="15"/>
      <c r="G14" s="15"/>
      <c r="H14" s="15"/>
    </row>
    <row r="15" spans="1:8" x14ac:dyDescent="0.2">
      <c r="A15" s="4"/>
      <c r="B15" s="25"/>
      <c r="C15" s="16"/>
      <c r="D15" s="16"/>
      <c r="E15" s="16"/>
      <c r="F15" s="16"/>
      <c r="G15" s="16"/>
      <c r="H15" s="16"/>
    </row>
    <row r="16" spans="1:8" x14ac:dyDescent="0.2">
      <c r="A16" s="26"/>
      <c r="B16" s="47" t="s">
        <v>59</v>
      </c>
      <c r="C16" s="23">
        <f t="shared" ref="C16:H16" si="2">SUM(C7:C15)</f>
        <v>10800000</v>
      </c>
      <c r="D16" s="23">
        <f t="shared" si="2"/>
        <v>-15812.49</v>
      </c>
      <c r="E16" s="23">
        <f t="shared" si="2"/>
        <v>10784187.51</v>
      </c>
      <c r="F16" s="23">
        <f t="shared" si="2"/>
        <v>9564456.8800000008</v>
      </c>
      <c r="G16" s="23">
        <f t="shared" si="2"/>
        <v>9544925</v>
      </c>
      <c r="H16" s="23">
        <f t="shared" si="2"/>
        <v>1219730.629999999</v>
      </c>
    </row>
    <row r="19" spans="1:8" ht="45" customHeight="1" x14ac:dyDescent="0.2">
      <c r="A19" s="55" t="s">
        <v>140</v>
      </c>
      <c r="B19" s="56"/>
      <c r="C19" s="56"/>
      <c r="D19" s="56"/>
      <c r="E19" s="56"/>
      <c r="F19" s="56"/>
      <c r="G19" s="56"/>
      <c r="H19" s="57"/>
    </row>
    <row r="21" spans="1:8" x14ac:dyDescent="0.2">
      <c r="A21" s="60" t="s">
        <v>60</v>
      </c>
      <c r="B21" s="61"/>
      <c r="C21" s="55" t="s">
        <v>66</v>
      </c>
      <c r="D21" s="56"/>
      <c r="E21" s="56"/>
      <c r="F21" s="56"/>
      <c r="G21" s="57"/>
      <c r="H21" s="58" t="s">
        <v>65</v>
      </c>
    </row>
    <row r="22" spans="1:8" ht="20.399999999999999" x14ac:dyDescent="0.2">
      <c r="A22" s="62"/>
      <c r="B22" s="63"/>
      <c r="C22" s="9" t="s">
        <v>61</v>
      </c>
      <c r="D22" s="9" t="s">
        <v>131</v>
      </c>
      <c r="E22" s="9" t="s">
        <v>62</v>
      </c>
      <c r="F22" s="9" t="s">
        <v>63</v>
      </c>
      <c r="G22" s="9" t="s">
        <v>64</v>
      </c>
      <c r="H22" s="59"/>
    </row>
    <row r="23" spans="1:8" x14ac:dyDescent="0.2">
      <c r="A23" s="64"/>
      <c r="B23" s="65"/>
      <c r="C23" s="10">
        <v>1</v>
      </c>
      <c r="D23" s="10">
        <v>2</v>
      </c>
      <c r="E23" s="10" t="s">
        <v>132</v>
      </c>
      <c r="F23" s="10">
        <v>4</v>
      </c>
      <c r="G23" s="10">
        <v>5</v>
      </c>
      <c r="H23" s="10" t="s">
        <v>133</v>
      </c>
    </row>
    <row r="24" spans="1:8" x14ac:dyDescent="0.2">
      <c r="A24" s="28"/>
      <c r="B24" s="29"/>
      <c r="C24" s="33"/>
      <c r="D24" s="33"/>
      <c r="E24" s="33"/>
      <c r="F24" s="33"/>
      <c r="G24" s="33"/>
      <c r="H24" s="33"/>
    </row>
    <row r="25" spans="1:8" x14ac:dyDescent="0.2">
      <c r="A25" s="4" t="s">
        <v>8</v>
      </c>
      <c r="B25" s="2"/>
      <c r="C25" s="34">
        <v>0</v>
      </c>
      <c r="D25" s="34">
        <v>0</v>
      </c>
      <c r="E25" s="34">
        <f>C25+D25</f>
        <v>0</v>
      </c>
      <c r="F25" s="34">
        <v>0</v>
      </c>
      <c r="G25" s="34">
        <v>0</v>
      </c>
      <c r="H25" s="34">
        <f>E25-F25</f>
        <v>0</v>
      </c>
    </row>
    <row r="26" spans="1:8" x14ac:dyDescent="0.2">
      <c r="A26" s="4" t="s">
        <v>9</v>
      </c>
      <c r="B26" s="2"/>
      <c r="C26" s="34">
        <v>0</v>
      </c>
      <c r="D26" s="34">
        <v>0</v>
      </c>
      <c r="E26" s="34">
        <f t="shared" ref="E26:E28" si="3">C26+D26</f>
        <v>0</v>
      </c>
      <c r="F26" s="34">
        <v>0</v>
      </c>
      <c r="G26" s="34">
        <v>0</v>
      </c>
      <c r="H26" s="34">
        <f t="shared" ref="H26:H28" si="4">E26-F26</f>
        <v>0</v>
      </c>
    </row>
    <row r="27" spans="1:8" x14ac:dyDescent="0.2">
      <c r="A27" s="4" t="s">
        <v>10</v>
      </c>
      <c r="B27" s="2"/>
      <c r="C27" s="34">
        <v>0</v>
      </c>
      <c r="D27" s="34">
        <v>0</v>
      </c>
      <c r="E27" s="34">
        <f t="shared" si="3"/>
        <v>0</v>
      </c>
      <c r="F27" s="34">
        <v>0</v>
      </c>
      <c r="G27" s="34">
        <v>0</v>
      </c>
      <c r="H27" s="34">
        <f t="shared" si="4"/>
        <v>0</v>
      </c>
    </row>
    <row r="28" spans="1:8" x14ac:dyDescent="0.2">
      <c r="A28" s="4" t="s">
        <v>11</v>
      </c>
      <c r="B28" s="2"/>
      <c r="C28" s="34">
        <v>0</v>
      </c>
      <c r="D28" s="34">
        <v>0</v>
      </c>
      <c r="E28" s="34">
        <f t="shared" si="3"/>
        <v>0</v>
      </c>
      <c r="F28" s="34">
        <v>0</v>
      </c>
      <c r="G28" s="34">
        <v>0</v>
      </c>
      <c r="H28" s="34">
        <f t="shared" si="4"/>
        <v>0</v>
      </c>
    </row>
    <row r="29" spans="1:8" x14ac:dyDescent="0.2">
      <c r="A29" s="4"/>
      <c r="B29" s="2"/>
      <c r="C29" s="35"/>
      <c r="D29" s="35"/>
      <c r="E29" s="35"/>
      <c r="F29" s="35"/>
      <c r="G29" s="35"/>
      <c r="H29" s="35"/>
    </row>
    <row r="30" spans="1:8" x14ac:dyDescent="0.2">
      <c r="A30" s="26"/>
      <c r="B30" s="47" t="s">
        <v>59</v>
      </c>
      <c r="C30" s="23">
        <f>SUM(C25:C29)</f>
        <v>0</v>
      </c>
      <c r="D30" s="23">
        <f>SUM(D25:D29)</f>
        <v>0</v>
      </c>
      <c r="E30" s="23">
        <f>SUM(E25:E28)</f>
        <v>0</v>
      </c>
      <c r="F30" s="23">
        <f>SUM(F25:F28)</f>
        <v>0</v>
      </c>
      <c r="G30" s="23">
        <f>SUM(G25:G28)</f>
        <v>0</v>
      </c>
      <c r="H30" s="23">
        <f>SUM(H25:H28)</f>
        <v>0</v>
      </c>
    </row>
    <row r="33" spans="1:8" ht="45" customHeight="1" x14ac:dyDescent="0.2">
      <c r="A33" s="55" t="s">
        <v>141</v>
      </c>
      <c r="B33" s="56"/>
      <c r="C33" s="56"/>
      <c r="D33" s="56"/>
      <c r="E33" s="56"/>
      <c r="F33" s="56"/>
      <c r="G33" s="56"/>
      <c r="H33" s="57"/>
    </row>
    <row r="34" spans="1:8" x14ac:dyDescent="0.2">
      <c r="A34" s="60" t="s">
        <v>60</v>
      </c>
      <c r="B34" s="61"/>
      <c r="C34" s="55" t="s">
        <v>66</v>
      </c>
      <c r="D34" s="56"/>
      <c r="E34" s="56"/>
      <c r="F34" s="56"/>
      <c r="G34" s="57"/>
      <c r="H34" s="58" t="s">
        <v>65</v>
      </c>
    </row>
    <row r="35" spans="1:8" ht="20.399999999999999" x14ac:dyDescent="0.2">
      <c r="A35" s="62"/>
      <c r="B35" s="63"/>
      <c r="C35" s="9" t="s">
        <v>61</v>
      </c>
      <c r="D35" s="9" t="s">
        <v>131</v>
      </c>
      <c r="E35" s="9" t="s">
        <v>62</v>
      </c>
      <c r="F35" s="9" t="s">
        <v>63</v>
      </c>
      <c r="G35" s="9" t="s">
        <v>64</v>
      </c>
      <c r="H35" s="59"/>
    </row>
    <row r="36" spans="1:8" x14ac:dyDescent="0.2">
      <c r="A36" s="64"/>
      <c r="B36" s="65"/>
      <c r="C36" s="10">
        <v>1</v>
      </c>
      <c r="D36" s="10">
        <v>2</v>
      </c>
      <c r="E36" s="10" t="s">
        <v>132</v>
      </c>
      <c r="F36" s="10">
        <v>4</v>
      </c>
      <c r="G36" s="10">
        <v>5</v>
      </c>
      <c r="H36" s="10" t="s">
        <v>133</v>
      </c>
    </row>
    <row r="37" spans="1:8" x14ac:dyDescent="0.2">
      <c r="A37" s="28"/>
      <c r="B37" s="29"/>
      <c r="C37" s="33"/>
      <c r="D37" s="33"/>
      <c r="E37" s="33"/>
      <c r="F37" s="33"/>
      <c r="G37" s="33"/>
      <c r="H37" s="33"/>
    </row>
    <row r="38" spans="1:8" ht="20.399999999999999" x14ac:dyDescent="0.2">
      <c r="A38" s="4"/>
      <c r="B38" s="31" t="s">
        <v>13</v>
      </c>
      <c r="C38" s="34">
        <v>0</v>
      </c>
      <c r="D38" s="34">
        <v>0</v>
      </c>
      <c r="E38" s="34">
        <f>C38+D38</f>
        <v>0</v>
      </c>
      <c r="F38" s="34">
        <v>0</v>
      </c>
      <c r="G38" s="34">
        <v>0</v>
      </c>
      <c r="H38" s="34">
        <f>E38-F38</f>
        <v>0</v>
      </c>
    </row>
    <row r="39" spans="1:8" x14ac:dyDescent="0.2">
      <c r="A39" s="4"/>
      <c r="B39" s="31"/>
      <c r="C39" s="34"/>
      <c r="D39" s="34"/>
      <c r="E39" s="34"/>
      <c r="F39" s="34"/>
      <c r="G39" s="34"/>
      <c r="H39" s="34"/>
    </row>
    <row r="40" spans="1:8" x14ac:dyDescent="0.2">
      <c r="A40" s="4"/>
      <c r="B40" s="31" t="s">
        <v>12</v>
      </c>
      <c r="C40" s="34">
        <v>0</v>
      </c>
      <c r="D40" s="34">
        <v>0</v>
      </c>
      <c r="E40" s="34">
        <f>C40+D40</f>
        <v>0</v>
      </c>
      <c r="F40" s="34">
        <v>0</v>
      </c>
      <c r="G40" s="34">
        <v>0</v>
      </c>
      <c r="H40" s="34">
        <f>E40-F40</f>
        <v>0</v>
      </c>
    </row>
    <row r="41" spans="1:8" x14ac:dyDescent="0.2">
      <c r="A41" s="4"/>
      <c r="B41" s="31"/>
      <c r="C41" s="34"/>
      <c r="D41" s="34"/>
      <c r="E41" s="34"/>
      <c r="F41" s="34"/>
      <c r="G41" s="34"/>
      <c r="H41" s="34"/>
    </row>
    <row r="42" spans="1:8" ht="20.399999999999999" x14ac:dyDescent="0.2">
      <c r="A42" s="4"/>
      <c r="B42" s="31" t="s">
        <v>14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>E42-F42</f>
        <v>0</v>
      </c>
    </row>
    <row r="43" spans="1:8" x14ac:dyDescent="0.2">
      <c r="A43" s="4"/>
      <c r="B43" s="31"/>
      <c r="C43" s="34"/>
      <c r="D43" s="34"/>
      <c r="E43" s="34"/>
      <c r="F43" s="34"/>
      <c r="G43" s="34"/>
      <c r="H43" s="34"/>
    </row>
    <row r="44" spans="1:8" ht="20.399999999999999" x14ac:dyDescent="0.2">
      <c r="A44" s="4"/>
      <c r="B44" s="31" t="s">
        <v>26</v>
      </c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/>
      <c r="B45" s="31"/>
      <c r="C45" s="34"/>
      <c r="D45" s="34"/>
      <c r="E45" s="34"/>
      <c r="F45" s="34"/>
      <c r="G45" s="34"/>
      <c r="H45" s="34"/>
    </row>
    <row r="46" spans="1:8" ht="20.399999999999999" x14ac:dyDescent="0.2">
      <c r="A46" s="4"/>
      <c r="B46" s="31" t="s">
        <v>27</v>
      </c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/>
      <c r="B47" s="31"/>
      <c r="C47" s="34"/>
      <c r="D47" s="34"/>
      <c r="E47" s="34"/>
      <c r="F47" s="34"/>
      <c r="G47" s="34"/>
      <c r="H47" s="34"/>
    </row>
    <row r="48" spans="1:8" ht="20.399999999999999" x14ac:dyDescent="0.2">
      <c r="A48" s="4"/>
      <c r="B48" s="31" t="s">
        <v>34</v>
      </c>
      <c r="C48" s="34">
        <v>0</v>
      </c>
      <c r="D48" s="34">
        <v>0</v>
      </c>
      <c r="E48" s="34">
        <f>C48+D48</f>
        <v>0</v>
      </c>
      <c r="F48" s="34">
        <v>0</v>
      </c>
      <c r="G48" s="34">
        <v>0</v>
      </c>
      <c r="H48" s="34">
        <f>E48-F48</f>
        <v>0</v>
      </c>
    </row>
    <row r="49" spans="1:8" x14ac:dyDescent="0.2">
      <c r="A49" s="4"/>
      <c r="B49" s="31"/>
      <c r="C49" s="34"/>
      <c r="D49" s="34"/>
      <c r="E49" s="34"/>
      <c r="F49" s="34"/>
      <c r="G49" s="34"/>
      <c r="H49" s="34"/>
    </row>
    <row r="50" spans="1:8" ht="20.399999999999999" x14ac:dyDescent="0.2">
      <c r="A50" s="4"/>
      <c r="B50" s="31" t="s">
        <v>15</v>
      </c>
      <c r="C50" s="34">
        <v>0</v>
      </c>
      <c r="D50" s="34">
        <v>0</v>
      </c>
      <c r="E50" s="34">
        <f>C50+D50</f>
        <v>0</v>
      </c>
      <c r="F50" s="34">
        <v>0</v>
      </c>
      <c r="G50" s="34">
        <v>0</v>
      </c>
      <c r="H50" s="34">
        <f>E50-F50</f>
        <v>0</v>
      </c>
    </row>
    <row r="51" spans="1:8" x14ac:dyDescent="0.2">
      <c r="A51" s="30"/>
      <c r="B51" s="32"/>
      <c r="C51" s="35"/>
      <c r="D51" s="35"/>
      <c r="E51" s="35"/>
      <c r="F51" s="35"/>
      <c r="G51" s="35"/>
      <c r="H51" s="35"/>
    </row>
    <row r="52" spans="1:8" x14ac:dyDescent="0.2">
      <c r="A52" s="26"/>
      <c r="B52" s="47" t="s">
        <v>59</v>
      </c>
      <c r="C52" s="23">
        <f t="shared" ref="C52:H52" si="5">SUM(C38:C50)</f>
        <v>0</v>
      </c>
      <c r="D52" s="23">
        <f t="shared" si="5"/>
        <v>0</v>
      </c>
      <c r="E52" s="23">
        <f t="shared" si="5"/>
        <v>0</v>
      </c>
      <c r="F52" s="23">
        <f t="shared" si="5"/>
        <v>0</v>
      </c>
      <c r="G52" s="23">
        <f t="shared" si="5"/>
        <v>0</v>
      </c>
      <c r="H52" s="23">
        <f t="shared" si="5"/>
        <v>0</v>
      </c>
    </row>
    <row r="53" spans="1:8" ht="13.2" x14ac:dyDescent="0.2">
      <c r="A53" s="54" t="s">
        <v>137</v>
      </c>
    </row>
  </sheetData>
  <sheetProtection formatCells="0" formatColumns="0" formatRows="0" insertRows="0" deleteRows="0" autoFilter="0"/>
  <mergeCells count="12">
    <mergeCell ref="A33:H33"/>
    <mergeCell ref="A34:B36"/>
    <mergeCell ref="C34:G34"/>
    <mergeCell ref="H34:H35"/>
    <mergeCell ref="C21:G21"/>
    <mergeCell ref="H21:H22"/>
    <mergeCell ref="A1:H1"/>
    <mergeCell ref="A3:B5"/>
    <mergeCell ref="A19:H19"/>
    <mergeCell ref="A21:B23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view="pageBreakPreview" zoomScale="98" zoomScaleNormal="100" zoomScaleSheetLayoutView="98" workbookViewId="0">
      <selection activeCell="J51" sqref="J51"/>
    </sheetView>
  </sheetViews>
  <sheetFormatPr baseColWidth="10" defaultColWidth="12" defaultRowHeight="10.199999999999999" x14ac:dyDescent="0.2"/>
  <cols>
    <col min="1" max="1" width="4.7109375" style="3" customWidth="1"/>
    <col min="2" max="2" width="65.7109375" style="3" customWidth="1"/>
    <col min="3" max="8" width="18.28515625" style="3" customWidth="1"/>
    <col min="9" max="16384" width="12" style="3"/>
  </cols>
  <sheetData>
    <row r="1" spans="1:8" ht="50.1" customHeight="1" x14ac:dyDescent="0.2">
      <c r="A1" s="55" t="s">
        <v>135</v>
      </c>
      <c r="B1" s="56"/>
      <c r="C1" s="56"/>
      <c r="D1" s="56"/>
      <c r="E1" s="56"/>
      <c r="F1" s="56"/>
      <c r="G1" s="56"/>
      <c r="H1" s="57"/>
    </row>
    <row r="2" spans="1:8" x14ac:dyDescent="0.2">
      <c r="A2" s="60" t="s">
        <v>60</v>
      </c>
      <c r="B2" s="61"/>
      <c r="C2" s="55" t="s">
        <v>66</v>
      </c>
      <c r="D2" s="56"/>
      <c r="E2" s="56"/>
      <c r="F2" s="56"/>
      <c r="G2" s="57"/>
      <c r="H2" s="58" t="s">
        <v>65</v>
      </c>
    </row>
    <row r="3" spans="1:8" ht="25.05" customHeight="1" x14ac:dyDescent="0.2">
      <c r="A3" s="62"/>
      <c r="B3" s="63"/>
      <c r="C3" s="9" t="s">
        <v>61</v>
      </c>
      <c r="D3" s="9" t="s">
        <v>131</v>
      </c>
      <c r="E3" s="9" t="s">
        <v>62</v>
      </c>
      <c r="F3" s="9" t="s">
        <v>63</v>
      </c>
      <c r="G3" s="9" t="s">
        <v>64</v>
      </c>
      <c r="H3" s="59"/>
    </row>
    <row r="4" spans="1:8" x14ac:dyDescent="0.2">
      <c r="A4" s="64"/>
      <c r="B4" s="65"/>
      <c r="C4" s="10">
        <v>1</v>
      </c>
      <c r="D4" s="10">
        <v>2</v>
      </c>
      <c r="E4" s="10" t="s">
        <v>132</v>
      </c>
      <c r="F4" s="10">
        <v>4</v>
      </c>
      <c r="G4" s="10">
        <v>5</v>
      </c>
      <c r="H4" s="10" t="s">
        <v>133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5106316.9800000004</v>
      </c>
      <c r="D6" s="15">
        <f t="shared" si="0"/>
        <v>547473.65999999992</v>
      </c>
      <c r="E6" s="15">
        <f t="shared" si="0"/>
        <v>5653790.6400000006</v>
      </c>
      <c r="F6" s="15">
        <f t="shared" si="0"/>
        <v>5298172.68</v>
      </c>
      <c r="G6" s="15">
        <f t="shared" si="0"/>
        <v>5278640.8</v>
      </c>
      <c r="H6" s="15">
        <f t="shared" si="0"/>
        <v>355617.9600000002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1146833.08</v>
      </c>
      <c r="D8" s="15">
        <v>65021.69</v>
      </c>
      <c r="E8" s="15">
        <f t="shared" ref="E8:E14" si="1">C8+D8</f>
        <v>1211854.77</v>
      </c>
      <c r="F8" s="15">
        <v>1143730.58</v>
      </c>
      <c r="G8" s="15">
        <v>1143730.58</v>
      </c>
      <c r="H8" s="15">
        <f t="shared" ref="H8:H14" si="2">E8-F8</f>
        <v>68124.189999999944</v>
      </c>
    </row>
    <row r="9" spans="1:8" x14ac:dyDescent="0.2">
      <c r="A9" s="38"/>
      <c r="B9" s="42" t="s">
        <v>43</v>
      </c>
      <c r="C9" s="15">
        <v>1058412.33</v>
      </c>
      <c r="D9" s="15">
        <v>231328.55</v>
      </c>
      <c r="E9" s="15">
        <f t="shared" si="1"/>
        <v>1289740.8800000001</v>
      </c>
      <c r="F9" s="15">
        <v>1163746.83</v>
      </c>
      <c r="G9" s="15">
        <v>1163146.83</v>
      </c>
      <c r="H9" s="15">
        <f t="shared" si="2"/>
        <v>125994.05000000005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1508345.57</v>
      </c>
      <c r="D11" s="15">
        <v>184064.58</v>
      </c>
      <c r="E11" s="15">
        <f t="shared" si="1"/>
        <v>1692410.1500000001</v>
      </c>
      <c r="F11" s="15">
        <v>1595549.76</v>
      </c>
      <c r="G11" s="15">
        <v>1576617.88</v>
      </c>
      <c r="H11" s="15">
        <f t="shared" si="2"/>
        <v>96860.39000000013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1392726</v>
      </c>
      <c r="D14" s="15">
        <v>67058.84</v>
      </c>
      <c r="E14" s="15">
        <f t="shared" si="1"/>
        <v>1459784.84</v>
      </c>
      <c r="F14" s="15">
        <v>1395145.51</v>
      </c>
      <c r="G14" s="15">
        <v>1395145.51</v>
      </c>
      <c r="H14" s="15">
        <f t="shared" si="2"/>
        <v>64639.330000000075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5693683.0200000005</v>
      </c>
      <c r="D16" s="15">
        <f t="shared" si="3"/>
        <v>-563286.15</v>
      </c>
      <c r="E16" s="15">
        <f t="shared" si="3"/>
        <v>5130396.87</v>
      </c>
      <c r="F16" s="15">
        <f t="shared" si="3"/>
        <v>4266284.2</v>
      </c>
      <c r="G16" s="15">
        <f t="shared" si="3"/>
        <v>4266284.2</v>
      </c>
      <c r="H16" s="15">
        <f t="shared" si="3"/>
        <v>864112.67000000039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4">E17-F17</f>
        <v>0</v>
      </c>
    </row>
    <row r="18" spans="1:8" x14ac:dyDescent="0.2">
      <c r="A18" s="38"/>
      <c r="B18" s="42" t="s">
        <v>28</v>
      </c>
      <c r="C18" s="15">
        <v>0</v>
      </c>
      <c r="D18" s="15">
        <v>0</v>
      </c>
      <c r="E18" s="15">
        <f t="shared" ref="E18:E23" si="5">C18+D18</f>
        <v>0</v>
      </c>
      <c r="F18" s="15">
        <v>0</v>
      </c>
      <c r="G18" s="15">
        <v>0</v>
      </c>
      <c r="H18" s="15">
        <f t="shared" si="4"/>
        <v>0</v>
      </c>
    </row>
    <row r="19" spans="1:8" x14ac:dyDescent="0.2">
      <c r="A19" s="38"/>
      <c r="B19" s="42" t="s">
        <v>21</v>
      </c>
      <c r="C19" s="15">
        <v>770514.99</v>
      </c>
      <c r="D19" s="15">
        <v>-64900.59</v>
      </c>
      <c r="E19" s="15">
        <f t="shared" si="5"/>
        <v>705614.4</v>
      </c>
      <c r="F19" s="15">
        <v>606041.57999999996</v>
      </c>
      <c r="G19" s="15">
        <v>606041.57999999996</v>
      </c>
      <c r="H19" s="15">
        <f t="shared" si="4"/>
        <v>99572.820000000065</v>
      </c>
    </row>
    <row r="20" spans="1:8" x14ac:dyDescent="0.2">
      <c r="A20" s="38"/>
      <c r="B20" s="42" t="s">
        <v>46</v>
      </c>
      <c r="C20" s="15">
        <v>37100</v>
      </c>
      <c r="D20" s="15">
        <v>-27100</v>
      </c>
      <c r="E20" s="15">
        <f t="shared" si="5"/>
        <v>10000</v>
      </c>
      <c r="F20" s="15">
        <v>5855.5</v>
      </c>
      <c r="G20" s="15">
        <v>5855.5</v>
      </c>
      <c r="H20" s="15">
        <f t="shared" si="4"/>
        <v>4144.5</v>
      </c>
    </row>
    <row r="21" spans="1:8" x14ac:dyDescent="0.2">
      <c r="A21" s="38"/>
      <c r="B21" s="42" t="s">
        <v>47</v>
      </c>
      <c r="C21" s="15">
        <v>3121166.7</v>
      </c>
      <c r="D21" s="15">
        <v>-463364.71</v>
      </c>
      <c r="E21" s="15">
        <f t="shared" si="5"/>
        <v>2657801.9900000002</v>
      </c>
      <c r="F21" s="15">
        <v>2210813.61</v>
      </c>
      <c r="G21" s="15">
        <v>2210813.61</v>
      </c>
      <c r="H21" s="15">
        <f t="shared" si="4"/>
        <v>446988.38000000035</v>
      </c>
    </row>
    <row r="22" spans="1:8" x14ac:dyDescent="0.2">
      <c r="A22" s="38"/>
      <c r="B22" s="42" t="s">
        <v>48</v>
      </c>
      <c r="C22" s="15">
        <v>1764901.33</v>
      </c>
      <c r="D22" s="15">
        <v>-7920.85</v>
      </c>
      <c r="E22" s="15">
        <f t="shared" si="5"/>
        <v>1756980.48</v>
      </c>
      <c r="F22" s="15">
        <v>1443573.51</v>
      </c>
      <c r="G22" s="15">
        <v>1443573.51</v>
      </c>
      <c r="H22" s="15">
        <f t="shared" si="4"/>
        <v>313406.96999999997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5"/>
        <v>0</v>
      </c>
      <c r="F23" s="15">
        <v>0</v>
      </c>
      <c r="G23" s="15">
        <v>0</v>
      </c>
      <c r="H23" s="15">
        <f t="shared" si="4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0</v>
      </c>
      <c r="D25" s="15">
        <f t="shared" si="6"/>
        <v>0</v>
      </c>
      <c r="E25" s="15">
        <f t="shared" si="6"/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7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8">C27+D27</f>
        <v>0</v>
      </c>
      <c r="F27" s="15">
        <v>0</v>
      </c>
      <c r="G27" s="15">
        <v>0</v>
      </c>
      <c r="H27" s="15">
        <f t="shared" si="7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8"/>
        <v>0</v>
      </c>
      <c r="F32" s="15">
        <v>0</v>
      </c>
      <c r="G32" s="15">
        <v>0</v>
      </c>
      <c r="H32" s="15">
        <f t="shared" si="7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0</v>
      </c>
      <c r="D36" s="15">
        <f t="shared" si="9"/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  <c r="H36" s="15">
        <f t="shared" si="9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0">E37-F37</f>
        <v>0</v>
      </c>
    </row>
    <row r="38" spans="1:8" ht="20.399999999999999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1">C38+D38</f>
        <v>0</v>
      </c>
      <c r="F38" s="15">
        <v>0</v>
      </c>
      <c r="G38" s="15">
        <v>0</v>
      </c>
      <c r="H38" s="15">
        <f t="shared" si="10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59</v>
      </c>
      <c r="C42" s="23">
        <f t="shared" ref="C42:H42" si="12">SUM(C36+C25+C16+C6)</f>
        <v>10800000</v>
      </c>
      <c r="D42" s="23">
        <f t="shared" si="12"/>
        <v>-15812.490000000107</v>
      </c>
      <c r="E42" s="23">
        <f t="shared" si="12"/>
        <v>10784187.510000002</v>
      </c>
      <c r="F42" s="23">
        <f t="shared" si="12"/>
        <v>9564456.879999999</v>
      </c>
      <c r="G42" s="23">
        <f t="shared" si="12"/>
        <v>9544925</v>
      </c>
      <c r="H42" s="23">
        <f t="shared" si="12"/>
        <v>1219730.6300000006</v>
      </c>
    </row>
    <row r="43" spans="1:8" ht="13.2" x14ac:dyDescent="0.2">
      <c r="A43" s="54" t="s">
        <v>137</v>
      </c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2018-03-08T21:21:25Z</cp:lastPrinted>
  <dcterms:created xsi:type="dcterms:W3CDTF">2014-02-10T03:37:14Z</dcterms:created>
  <dcterms:modified xsi:type="dcterms:W3CDTF">2022-04-08T17:31:25Z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